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Diego\OneDrive - Agencia de Promoción de la Inversión Privada\Escritorio\"/>
    </mc:Choice>
  </mc:AlternateContent>
  <xr:revisionPtr revIDLastSave="0" documentId="8_{39448E83-A90E-465A-98E1-B1E292DC9CC4}" xr6:coauthVersionLast="46" xr6:coauthVersionMax="46" xr10:uidLastSave="{00000000-0000-0000-0000-000000000000}"/>
  <bookViews>
    <workbookView xWindow="-108" yWindow="-108" windowWidth="23256" windowHeight="12576" xr2:uid="{00000000-000D-0000-FFFF-FFFF00000000}"/>
  </bookViews>
  <sheets>
    <sheet name="Instrucciones" sheetId="7" r:id="rId1"/>
    <sheet name="Evaluación" sheetId="4" r:id="rId2"/>
    <sheet name="Coeficiente Beta" sheetId="2" r:id="rId3"/>
    <sheet name="Ke y Kd" sheetId="6" r:id="rId4"/>
    <sheet name="WACC" sheetId="1" r:id="rId5"/>
    <sheet name="Escenario 1 Flujos en Soles" sheetId="3" r:id="rId6"/>
    <sheet name="Escenario 2 Flujos en Dólares" sheetId="5" r:id="rId7"/>
  </sheets>
  <calcPr calcId="191029"/>
</workbook>
</file>

<file path=xl/calcChain.xml><?xml version="1.0" encoding="utf-8"?>
<calcChain xmlns="http://schemas.openxmlformats.org/spreadsheetml/2006/main">
  <c r="V17" i="3" l="1"/>
  <c r="U17" i="3"/>
  <c r="T17" i="3"/>
  <c r="S17" i="3"/>
  <c r="R17" i="3"/>
  <c r="Q17" i="3"/>
  <c r="P17" i="3"/>
  <c r="O17" i="3"/>
  <c r="N17" i="3"/>
  <c r="M17" i="3"/>
  <c r="L17" i="3"/>
  <c r="K17" i="3"/>
  <c r="J17" i="3"/>
  <c r="I17" i="3"/>
  <c r="H17" i="3"/>
  <c r="G17" i="3"/>
  <c r="F17" i="3"/>
  <c r="E17" i="3"/>
  <c r="D17" i="3"/>
  <c r="B17" i="3"/>
  <c r="M3" i="6"/>
  <c r="F12" i="1" s="1"/>
  <c r="F9" i="1"/>
  <c r="F15" i="1" s="1"/>
  <c r="F30" i="2"/>
  <c r="F18" i="1" s="1"/>
  <c r="F24" i="2"/>
  <c r="B5" i="5"/>
  <c r="C5" i="5" s="1"/>
  <c r="D5" i="5" s="1"/>
  <c r="E5" i="5" s="1"/>
  <c r="F5" i="5" s="1"/>
  <c r="G5" i="5" s="1"/>
  <c r="H5" i="5" s="1"/>
  <c r="I5" i="5" s="1"/>
  <c r="J5" i="5" s="1"/>
  <c r="K5" i="5" s="1"/>
  <c r="L5" i="5" s="1"/>
  <c r="M5" i="5" s="1"/>
  <c r="N5" i="5" s="1"/>
  <c r="O5" i="5" s="1"/>
  <c r="P5" i="5" s="1"/>
  <c r="Q5" i="5" s="1"/>
  <c r="R5" i="5" s="1"/>
  <c r="S5" i="5" s="1"/>
  <c r="T5" i="5" s="1"/>
  <c r="U5" i="5" s="1"/>
  <c r="V5" i="5" s="1"/>
  <c r="D13" i="4"/>
  <c r="C17" i="3"/>
  <c r="B16" i="3"/>
  <c r="C16" i="3" s="1"/>
  <c r="D16" i="3" s="1"/>
  <c r="E16" i="3" s="1"/>
  <c r="F16" i="3" s="1"/>
  <c r="G16" i="3" s="1"/>
  <c r="H16" i="3" s="1"/>
  <c r="I16" i="3" s="1"/>
  <c r="J16" i="3" s="1"/>
  <c r="K16" i="3" s="1"/>
  <c r="L16" i="3" s="1"/>
  <c r="M16" i="3" s="1"/>
  <c r="N16" i="3" s="1"/>
  <c r="O16" i="3" s="1"/>
  <c r="P16" i="3" s="1"/>
  <c r="Q16" i="3" s="1"/>
  <c r="R16" i="3" s="1"/>
  <c r="S16" i="3" s="1"/>
  <c r="T16" i="3" s="1"/>
  <c r="U16" i="3" s="1"/>
  <c r="V16" i="3" s="1"/>
  <c r="B10" i="3"/>
  <c r="C10" i="3" s="1"/>
  <c r="D10" i="3" s="1"/>
  <c r="E10" i="3" s="1"/>
  <c r="F10" i="3" s="1"/>
  <c r="G10" i="3" s="1"/>
  <c r="H10" i="3" s="1"/>
  <c r="I10" i="3" s="1"/>
  <c r="J10" i="3" s="1"/>
  <c r="K10" i="3" s="1"/>
  <c r="L10" i="3" s="1"/>
  <c r="M10" i="3" s="1"/>
  <c r="N10" i="3" s="1"/>
  <c r="O10" i="3" s="1"/>
  <c r="P10" i="3" s="1"/>
  <c r="Q10" i="3" s="1"/>
  <c r="R10" i="3" s="1"/>
  <c r="S10" i="3" s="1"/>
  <c r="T10" i="3" s="1"/>
  <c r="U10" i="3" s="1"/>
  <c r="V10" i="3" s="1"/>
  <c r="B5" i="3"/>
  <c r="C5" i="3" s="1"/>
  <c r="D5" i="3" s="1"/>
  <c r="E5" i="3" s="1"/>
  <c r="F5" i="3" s="1"/>
  <c r="G5" i="3" s="1"/>
  <c r="H5" i="3" s="1"/>
  <c r="I5" i="3" s="1"/>
  <c r="J5" i="3" s="1"/>
  <c r="K5" i="3" s="1"/>
  <c r="L5" i="3" s="1"/>
  <c r="M5" i="3" s="1"/>
  <c r="N5" i="3" s="1"/>
  <c r="O5" i="3" s="1"/>
  <c r="P5" i="3" s="1"/>
  <c r="Q5" i="3" s="1"/>
  <c r="R5" i="3" s="1"/>
  <c r="S5" i="3" s="1"/>
  <c r="T5" i="3" s="1"/>
  <c r="U5" i="3" s="1"/>
  <c r="V5" i="3" s="1"/>
  <c r="F16" i="2" l="1"/>
  <c r="F32" i="2" s="1"/>
  <c r="F3" i="2" s="1"/>
  <c r="F6" i="6" l="1"/>
  <c r="F3" i="6" s="1"/>
  <c r="F7" i="1" s="1"/>
  <c r="F3" i="1" l="1"/>
  <c r="D9" i="5" l="1"/>
  <c r="D11" i="5" s="1"/>
  <c r="D16" i="5" s="1"/>
  <c r="D19" i="3"/>
  <c r="D21" i="3" s="1"/>
  <c r="D26" i="3" l="1"/>
  <c r="D6" i="4" s="1"/>
  <c r="D15" i="4" s="1"/>
</calcChain>
</file>

<file path=xl/sharedStrings.xml><?xml version="1.0" encoding="utf-8"?>
<sst xmlns="http://schemas.openxmlformats.org/spreadsheetml/2006/main" count="125" uniqueCount="76">
  <si>
    <t>WACC =</t>
  </si>
  <si>
    <t>Donde:</t>
  </si>
  <si>
    <t>Ke =</t>
  </si>
  <si>
    <t>Rf + β x (Rm – Rf) + Rp</t>
  </si>
  <si>
    <t>Rf =</t>
  </si>
  <si>
    <t xml:space="preserve">Coeficiente Beta. Riesgo sistemático no diversificable. Se deberá considerar el beta apalancado del proyecto de acuerdo a la relación deuda/capital y efectos tributarios determinados en el modelo económico financiero . Para ello, se deberá partir del beta apalancado de la industria o sector relacionado a la IPC presentada para luego desapalancarlo en función al riesgo asociado a la naturaleza de cada negocio, la estructura deuda /capital, condiciones tributarias del país de origen de las empresas seleccionadas y aplicando la siguiente formula: </t>
  </si>
  <si>
    <t xml:space="preserve">Rm - Rf = </t>
  </si>
  <si>
    <t>Prima de riesgo de mercado calculada en el periodo comprendido desde 1928 hasta el año en el que se presenta del proyecto. Se recomienda utilizar como prima de riesgo de mercado el diferencial entre los retornos de los T-Bonds y los retornos del Índice S&amp;P 500.</t>
  </si>
  <si>
    <r>
      <t>β</t>
    </r>
    <r>
      <rPr>
        <vertAlign val="subscript"/>
        <sz val="11"/>
        <color theme="1"/>
        <rFont val="Calibri"/>
        <family val="2"/>
        <scheme val="minor"/>
      </rPr>
      <t>desapalancada</t>
    </r>
    <r>
      <rPr>
        <sz val="11"/>
        <color theme="1"/>
        <rFont val="Calibri"/>
        <family val="2"/>
        <scheme val="minor"/>
      </rPr>
      <t xml:space="preserve"> = β</t>
    </r>
    <r>
      <rPr>
        <vertAlign val="subscript"/>
        <sz val="11"/>
        <color theme="1"/>
        <rFont val="Calibri"/>
        <family val="2"/>
        <scheme val="minor"/>
      </rPr>
      <t>apalancada</t>
    </r>
    <r>
      <rPr>
        <sz val="11"/>
        <color theme="1"/>
        <rFont val="Calibri"/>
        <family val="2"/>
        <scheme val="minor"/>
      </rPr>
      <t xml:space="preserve"> / [1 + (1-T) x D/E]</t>
    </r>
  </si>
  <si>
    <t>Rp =</t>
  </si>
  <si>
    <t>Prima de riesgo país de Perú - EMBIG Perú (puntos básicos), promedio diario comprendido desde el 01 de Enero del 2010 hasta la fecha de presentación del proyecto.</t>
  </si>
  <si>
    <t xml:space="preserve">E/ (D+E)= </t>
  </si>
  <si>
    <t>Es el porcentaje de los Recursos Propios sobre el total de las fuentes de financiación del modelo económico financiero; es decir, corresponde al porcentaje de recursos propios al momento del cierre financiero.</t>
  </si>
  <si>
    <t>Kd =</t>
  </si>
  <si>
    <t>T=</t>
  </si>
  <si>
    <t xml:space="preserve">Tasa impositiva en Perú (impuesto a la renta) más la tasa de reparto de utilidad de trabajadores. Se aplica también para el cálculo del βapalancado.  </t>
  </si>
  <si>
    <t>D/ (D+E)=</t>
  </si>
  <si>
    <t>beta desapalancado de la industria o sector</t>
  </si>
  <si>
    <t>Ke x E / (E+D) + Kd x (1-T) x D / (E+D)</t>
  </si>
  <si>
    <t>Fuente: Marco Macroeconomico Multianual vigente</t>
  </si>
  <si>
    <t>Tipo de Cambio Soles por US dólar</t>
  </si>
  <si>
    <t>Año previsto de firma de Contrato</t>
  </si>
  <si>
    <t>Costo Total de Inversión en US Dólar</t>
  </si>
  <si>
    <t>Costo Total de Inversión en Soles</t>
  </si>
  <si>
    <t>Cantidad de UITs</t>
  </si>
  <si>
    <t>Evaluación</t>
  </si>
  <si>
    <t>Flujos en soles</t>
  </si>
  <si>
    <t>Flujos en dólares</t>
  </si>
  <si>
    <t>Requisito de UITs en Soles</t>
  </si>
  <si>
    <t>Valor UIT en Soles</t>
  </si>
  <si>
    <t>=</t>
  </si>
  <si>
    <t>D/E</t>
  </si>
  <si>
    <t>T</t>
  </si>
  <si>
    <t>Paso 1: Obtención de un beta apalancado de una empresa, sector o industria similar a aquel en el que se desarrollará la IP</t>
  </si>
  <si>
    <t>Paso 2: Deapalancar el beta apalancado en función a la relación Deuda / Capital de la empresa, sector o industria tomada como referencia</t>
  </si>
  <si>
    <t>Paso 3: Apalancar el beta deapalancado en función a la relación Deuda / Capital de la IP</t>
  </si>
  <si>
    <t>Deuda</t>
  </si>
  <si>
    <t>Capital</t>
  </si>
  <si>
    <t>PT</t>
  </si>
  <si>
    <t>T+PT</t>
  </si>
  <si>
    <r>
      <t>β</t>
    </r>
    <r>
      <rPr>
        <vertAlign val="subscript"/>
        <sz val="11"/>
        <color theme="1"/>
        <rFont val="Calibri"/>
        <family val="2"/>
        <scheme val="minor"/>
      </rPr>
      <t>E_IP</t>
    </r>
    <r>
      <rPr>
        <sz val="11"/>
        <color theme="1"/>
        <rFont val="Calibri"/>
        <family val="2"/>
        <scheme val="minor"/>
      </rPr>
      <t xml:space="preserve"> </t>
    </r>
  </si>
  <si>
    <t>Costo promedio de la Deuda</t>
  </si>
  <si>
    <t>Tasa de descuento (WACC en dólares)</t>
  </si>
  <si>
    <t>Dato de entrada</t>
  </si>
  <si>
    <t>Resultado</t>
  </si>
  <si>
    <r>
      <t>β</t>
    </r>
    <r>
      <rPr>
        <b/>
        <vertAlign val="subscript"/>
        <sz val="11"/>
        <rFont val="Calibri"/>
        <family val="2"/>
      </rPr>
      <t>E</t>
    </r>
    <r>
      <rPr>
        <b/>
        <sz val="11"/>
        <rFont val="Calibri"/>
        <family val="2"/>
      </rPr>
      <t xml:space="preserve"> </t>
    </r>
  </si>
  <si>
    <r>
      <t>β</t>
    </r>
    <r>
      <rPr>
        <b/>
        <vertAlign val="subscript"/>
        <sz val="11"/>
        <rFont val="Calibri"/>
        <family val="2"/>
        <scheme val="minor"/>
      </rPr>
      <t>OA</t>
    </r>
    <r>
      <rPr>
        <b/>
        <sz val="11"/>
        <rFont val="Calibri"/>
        <family val="2"/>
      </rPr>
      <t xml:space="preserve"> </t>
    </r>
  </si>
  <si>
    <r>
      <t>β</t>
    </r>
    <r>
      <rPr>
        <b/>
        <vertAlign val="subscript"/>
        <sz val="11"/>
        <rFont val="Calibri"/>
        <family val="2"/>
        <scheme val="minor"/>
      </rPr>
      <t>E_IP</t>
    </r>
    <r>
      <rPr>
        <b/>
        <sz val="11"/>
        <rFont val="Calibri"/>
        <family val="2"/>
        <scheme val="minor"/>
      </rPr>
      <t xml:space="preserve"> </t>
    </r>
  </si>
  <si>
    <t>Es el porcentaje de la Deuda sobre el total de las fuentes de financiación del modelo económico financiero.
El ratio D/(D+E) se detemina como 1-E/(D+E)</t>
  </si>
  <si>
    <t xml:space="preserve">Rf + Rp </t>
  </si>
  <si>
    <t>Instrucciones:</t>
  </si>
  <si>
    <t>Dato de entrada. * Vigente al año de presentación de la iniciativa privada</t>
  </si>
  <si>
    <t>Rentabilidad libre de riesgo. Se toma el promedio aritmético de los T-Bonds (Bonos del Tesoro de Estados Unidos) en el periodo 1928 a la fecha de presentación del proyecto.</t>
  </si>
  <si>
    <t>Flujo de inversiones del Proyecto expresado en su equivalente en Dolares (sin IGV)</t>
  </si>
  <si>
    <t>* "En caso las proyecciones presentadas en el Cuadro 5 (Cronograma de ejecución de inversiones y flujo de costos de operación y mantenimiento) se encuentren expresados en soles, estos deberán ser convertidos a dólares utilizando los tipos de cambio mostrados en el MMM más reciente. Al respecto, el MMM muestra un tipo de cambio para los próximos cuatro (04) años. Para la conversión a soles de montos de inversión del quinto año en adelante, se utilizará el mismo tipo de cambio del ultimo año mostrado en el MMM". LINEAMIENTOS, nota al pie 15, pag 21.</t>
  </si>
  <si>
    <t>* "Finalmente, al resultado deberá expresarse en soles considerando el tipo de cambio vigente." LINEAMIENTOS, nota al pie 15, pag 21.</t>
  </si>
  <si>
    <t>* El Proponente deberá tomar las proyecciones presentadas en el Cuadro 5 del Anexo 03 de los LINEAMIENTOS.</t>
  </si>
  <si>
    <t>EVALUACION DEL COSTO TOTAL DE INVERSION</t>
  </si>
  <si>
    <t>Flujo de inversiones del Proyecto expresado en Soles (sin IGV) (Debe estar expresado en términos nominales)</t>
  </si>
  <si>
    <t>Flujo de inversiones del Proyecto expresado en Dolares (sin IGV) (Debe estar expresado en términos nominales)</t>
  </si>
  <si>
    <r>
      <t xml:space="preserve">Relacion Deuda / Capital de la empresa, sector o industria tomada como referencia para el beta apalancado (Celda F8). </t>
    </r>
    <r>
      <rPr>
        <i/>
        <sz val="11"/>
        <color theme="1"/>
        <rFont val="Calibri"/>
        <family val="2"/>
        <scheme val="minor"/>
      </rPr>
      <t>No corresponde a la Relacion Deuda / Capital de la IP</t>
    </r>
  </si>
  <si>
    <t>Condiciones tributarias del país de origen del cual se toma el beta apalancado. (Celda F8)</t>
  </si>
  <si>
    <t>Monto de Deuda considerada en el proyecto de IPC.</t>
  </si>
  <si>
    <t>Monto de Capital considerada en el proyecto de IPC. Considerar que Capital + Deuda debe ser igual a CAPEX de la IP</t>
  </si>
  <si>
    <t>Porcentaje de participación a los trabajadores en Perú.</t>
  </si>
  <si>
    <t>Tasa de Impuesto a la Renta en Perú.</t>
  </si>
  <si>
    <r>
      <t xml:space="preserve">1.- La hoja de calculo contiene celdas sombreadas en verde en las que se ingresarán los "Datos de Entrada". </t>
    </r>
    <r>
      <rPr>
        <b/>
        <sz val="18"/>
        <color rgb="FF00B050"/>
        <rFont val="Calibri"/>
        <family val="2"/>
        <scheme val="minor"/>
      </rPr>
      <t>SON LAS UNICAS CELDAS QUE DEBEN SER MODIFICADAS.</t>
    </r>
  </si>
  <si>
    <r>
      <t>2.- La hoja de calculo contiene celdas sombreadas en rojo en las que se presentan los "Resultados" obtenidos.</t>
    </r>
    <r>
      <rPr>
        <b/>
        <sz val="18"/>
        <color rgb="FFFF0000"/>
        <rFont val="Calibri"/>
        <family val="2"/>
        <scheme val="minor"/>
      </rPr>
      <t xml:space="preserve"> ESTAS CELDAS NO DEBEN SER MODIFICADAS.</t>
    </r>
  </si>
  <si>
    <t>3.- La información a ingresar como datos de entrada debe corresponder a la considerada en la iniciativa privada.</t>
  </si>
  <si>
    <t>4.- La hoja calculo considera lo establecido en los LINEAMIENTOS PARA LA PRESENTACIÓN Y ADMISIÓN A TRÁMITE DE LAS INICIATIVAS PRIVADAS COFINANCIADAS aprobados mediante Acuerdo CD PROINVERSIÓN N° 15-2-2017-DE publicados en el portal de PROINVERSION, en adelante LOS LINEAMIENTOS.</t>
  </si>
  <si>
    <t>Beta apalancado de la industria o sector tomada como referencia.</t>
  </si>
  <si>
    <t>Fuente: https://estadisticas.bcrp.gob.pe/estadisticas/series/diarias/tasas-de-interes-internacionales</t>
  </si>
  <si>
    <r>
      <rPr>
        <b/>
        <sz val="11"/>
        <color theme="1"/>
        <rFont val="Calibri"/>
        <family val="2"/>
        <scheme val="minor"/>
      </rPr>
      <t xml:space="preserve">Fuente: </t>
    </r>
    <r>
      <rPr>
        <b/>
        <i/>
        <sz val="11"/>
        <color rgb="FF009900"/>
        <rFont val="Calibri"/>
        <family val="2"/>
        <scheme val="minor"/>
      </rPr>
      <t xml:space="preserve">INDICAR FUENTE. </t>
    </r>
    <r>
      <rPr>
        <b/>
        <i/>
        <sz val="11"/>
        <color theme="2" tint="-0.749992370372631"/>
        <rFont val="Calibri"/>
        <family val="2"/>
        <scheme val="minor"/>
      </rPr>
      <t>Por ejemplo: http://pages.stern.nyu.edu/~adamodar/</t>
    </r>
  </si>
  <si>
    <t>Moneda usada en el flujo de inversiones</t>
  </si>
  <si>
    <t>* Según las proyecciones presentadas en el Cuadro 5 del Anexo 03 de los LINEAMIENTOS.</t>
  </si>
  <si>
    <t>4.- En la hoja "Evaluación" deberá seleccionar la moneda usada en el flujo de inversiones: flujo en soles o flujo en dólares. Esto define el escenario de evaluación a considerar.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</si>
</sst>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vertAlign val="subscrip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1"/>
      <color theme="2" tint="-0.89999084444715716"/>
      <name val="Calibri"/>
      <family val="2"/>
      <scheme val="minor"/>
    </font>
    <font>
      <b/>
      <sz val="12"/>
      <color rgb="FF0070C0"/>
      <name val="Calibri"/>
      <family val="2"/>
      <scheme val="minor"/>
    </font>
    <font>
      <b/>
      <sz val="12"/>
      <color theme="1"/>
      <name val="Calibri"/>
      <family val="2"/>
      <scheme val="minor"/>
    </font>
    <font>
      <b/>
      <i/>
      <sz val="11"/>
      <color rgb="FFFF0000"/>
      <name val="Calibri"/>
      <family val="2"/>
      <scheme val="minor"/>
    </font>
    <font>
      <b/>
      <i/>
      <sz val="11"/>
      <color rgb="FF009900"/>
      <name val="Calibri"/>
      <family val="2"/>
      <scheme val="minor"/>
    </font>
    <font>
      <b/>
      <vertAlign val="subscript"/>
      <sz val="11"/>
      <name val="Calibri"/>
      <family val="2"/>
    </font>
    <font>
      <b/>
      <sz val="11"/>
      <name val="Calibri"/>
      <family val="2"/>
    </font>
    <font>
      <b/>
      <vertAlign val="subscript"/>
      <sz val="11"/>
      <name val="Calibri"/>
      <family val="2"/>
      <scheme val="minor"/>
    </font>
    <font>
      <b/>
      <sz val="18"/>
      <color theme="1"/>
      <name val="Calibri"/>
      <family val="2"/>
      <scheme val="minor"/>
    </font>
    <font>
      <b/>
      <sz val="18"/>
      <color rgb="FF00B050"/>
      <name val="Calibri"/>
      <family val="2"/>
      <scheme val="minor"/>
    </font>
    <font>
      <b/>
      <sz val="18"/>
      <color rgb="FFFF0000"/>
      <name val="Calibri"/>
      <family val="2"/>
      <scheme val="minor"/>
    </font>
    <font>
      <b/>
      <sz val="24"/>
      <color theme="1"/>
      <name val="Calibri"/>
      <family val="2"/>
      <scheme val="minor"/>
    </font>
    <font>
      <b/>
      <i/>
      <sz val="11"/>
      <color theme="2" tint="-0.74999237037263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rgb="FFFF0000"/>
        <bgColor indexed="64"/>
      </patternFill>
    </fill>
    <fill>
      <patternFill patternType="solid">
        <fgColor rgb="FF009900"/>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63">
    <xf numFmtId="0" fontId="0" fillId="0" borderId="0" xfId="0"/>
    <xf numFmtId="0" fontId="0" fillId="0" borderId="0" xfId="0" applyAlignment="1"/>
    <xf numFmtId="0" fontId="2" fillId="0" borderId="0" xfId="0" applyFont="1"/>
    <xf numFmtId="0" fontId="3" fillId="0" borderId="0" xfId="0" applyFont="1"/>
    <xf numFmtId="0" fontId="0" fillId="0" borderId="0" xfId="0" applyAlignment="1">
      <alignment horizontal="left" vertical="top" wrapText="1"/>
    </xf>
    <xf numFmtId="9" fontId="0" fillId="0" borderId="0" xfId="1" applyFont="1"/>
    <xf numFmtId="10" fontId="0" fillId="0" borderId="0" xfId="0" applyNumberFormat="1"/>
    <xf numFmtId="9" fontId="0" fillId="0" borderId="0" xfId="0" applyNumberFormat="1"/>
    <xf numFmtId="0" fontId="5" fillId="3" borderId="0" xfId="0" applyFont="1" applyFill="1" applyAlignment="1">
      <alignment horizontal="center"/>
    </xf>
    <xf numFmtId="0" fontId="0" fillId="0" borderId="0" xfId="0" applyAlignment="1">
      <alignment horizontal="right"/>
    </xf>
    <xf numFmtId="0" fontId="8" fillId="0" borderId="0" xfId="0" applyFont="1"/>
    <xf numFmtId="0" fontId="0" fillId="0" borderId="0" xfId="0" applyBorder="1"/>
    <xf numFmtId="0" fontId="5" fillId="4" borderId="0" xfId="0" applyFont="1" applyFill="1" applyAlignment="1">
      <alignment horizontal="center"/>
    </xf>
    <xf numFmtId="165" fontId="0" fillId="0" borderId="0" xfId="2" applyNumberFormat="1" applyFont="1"/>
    <xf numFmtId="165" fontId="5" fillId="6" borderId="2" xfId="2" applyNumberFormat="1" applyFont="1" applyFill="1" applyBorder="1"/>
    <xf numFmtId="164" fontId="5" fillId="7" borderId="2" xfId="2" applyFont="1" applyFill="1" applyBorder="1"/>
    <xf numFmtId="0" fontId="5" fillId="7" borderId="2" xfId="0" applyFont="1" applyFill="1" applyBorder="1"/>
    <xf numFmtId="0" fontId="9" fillId="0" borderId="3" xfId="0" applyFont="1"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0" xfId="0" applyAlignment="1">
      <alignment horizontal="center"/>
    </xf>
    <xf numFmtId="0" fontId="10" fillId="0" borderId="0" xfId="0" applyFont="1"/>
    <xf numFmtId="164" fontId="5" fillId="6" borderId="2" xfId="2" applyFont="1" applyFill="1" applyBorder="1"/>
    <xf numFmtId="0" fontId="11" fillId="0" borderId="0" xfId="0" applyFont="1" applyAlignment="1">
      <alignment horizontal="left"/>
    </xf>
    <xf numFmtId="0" fontId="11" fillId="0" borderId="0" xfId="0" applyFont="1" applyAlignment="1">
      <alignment horizontal="right"/>
    </xf>
    <xf numFmtId="0" fontId="12" fillId="0" borderId="0" xfId="0" applyFont="1" applyAlignment="1">
      <alignment horizontal="left"/>
    </xf>
    <xf numFmtId="0" fontId="12" fillId="0" borderId="0" xfId="0" applyFont="1" applyAlignment="1">
      <alignment horizontal="right"/>
    </xf>
    <xf numFmtId="0" fontId="7" fillId="2" borderId="1" xfId="0" applyFont="1" applyFill="1" applyBorder="1" applyAlignment="1">
      <alignment horizontal="center"/>
    </xf>
    <xf numFmtId="0" fontId="7" fillId="5" borderId="1" xfId="0" applyFont="1" applyFill="1" applyBorder="1" applyAlignment="1">
      <alignment horizontal="center"/>
    </xf>
    <xf numFmtId="166" fontId="5" fillId="7" borderId="2" xfId="1" applyNumberFormat="1" applyFont="1" applyFill="1" applyBorder="1"/>
    <xf numFmtId="10" fontId="5" fillId="7" borderId="2" xfId="1" applyNumberFormat="1" applyFont="1" applyFill="1" applyBorder="1"/>
    <xf numFmtId="10" fontId="5" fillId="6" borderId="2" xfId="1" applyNumberFormat="1" applyFont="1" applyFill="1" applyBorder="1"/>
    <xf numFmtId="0" fontId="0" fillId="0" borderId="6" xfId="0" applyBorder="1"/>
    <xf numFmtId="0" fontId="0" fillId="0" borderId="7" xfId="0" applyBorder="1"/>
    <xf numFmtId="0" fontId="0" fillId="0" borderId="8" xfId="0" applyBorder="1"/>
    <xf numFmtId="0" fontId="2" fillId="0" borderId="9" xfId="0" applyFont="1" applyBorder="1"/>
    <xf numFmtId="0" fontId="11" fillId="0" borderId="0" xfId="0" applyFont="1" applyBorder="1" applyAlignment="1">
      <alignment horizontal="right"/>
    </xf>
    <xf numFmtId="0" fontId="2" fillId="0" borderId="0" xfId="0" applyFont="1" applyBorder="1"/>
    <xf numFmtId="0" fontId="2" fillId="0" borderId="10" xfId="0" applyFont="1" applyBorder="1"/>
    <xf numFmtId="0" fontId="0" fillId="0" borderId="11" xfId="0" applyBorder="1"/>
    <xf numFmtId="0" fontId="0" fillId="0" borderId="12" xfId="0" applyBorder="1"/>
    <xf numFmtId="0" fontId="0" fillId="0" borderId="13" xfId="0" applyBorder="1"/>
    <xf numFmtId="10" fontId="5" fillId="6" borderId="2" xfId="2" applyNumberFormat="1" applyFont="1" applyFill="1" applyBorder="1"/>
    <xf numFmtId="0" fontId="0" fillId="0" borderId="9" xfId="0" applyBorder="1"/>
    <xf numFmtId="0" fontId="0" fillId="0" borderId="10" xfId="0" applyBorder="1"/>
    <xf numFmtId="0" fontId="3" fillId="0" borderId="12" xfId="0" applyFont="1" applyBorder="1"/>
    <xf numFmtId="0" fontId="0" fillId="0" borderId="0" xfId="0" applyBorder="1" applyAlignment="1">
      <alignment horizontal="center"/>
    </xf>
    <xf numFmtId="0" fontId="0" fillId="0" borderId="0" xfId="0" applyFont="1" applyBorder="1"/>
    <xf numFmtId="165" fontId="5" fillId="7" borderId="2" xfId="2" applyNumberFormat="1" applyFont="1" applyFill="1" applyBorder="1"/>
    <xf numFmtId="0" fontId="6" fillId="0" borderId="0" xfId="0" applyFont="1"/>
    <xf numFmtId="0" fontId="0" fillId="0" borderId="0" xfId="0" applyBorder="1" applyAlignment="1">
      <alignment horizontal="left" vertical="top" wrapText="1"/>
    </xf>
    <xf numFmtId="0" fontId="11" fillId="0" borderId="12" xfId="0" applyFont="1" applyBorder="1" applyAlignment="1">
      <alignment horizontal="right"/>
    </xf>
    <xf numFmtId="0" fontId="16" fillId="0" borderId="0" xfId="0" applyFont="1"/>
    <xf numFmtId="0" fontId="16" fillId="8" borderId="1" xfId="0" applyFont="1" applyFill="1" applyBorder="1" applyAlignment="1">
      <alignment horizontal="left" vertical="center" wrapText="1" indent="2"/>
    </xf>
    <xf numFmtId="0" fontId="19" fillId="0" borderId="0" xfId="0" applyFont="1"/>
    <xf numFmtId="0" fontId="0" fillId="0" borderId="0" xfId="0" applyBorder="1" applyAlignment="1">
      <alignment wrapText="1"/>
    </xf>
    <xf numFmtId="0" fontId="0" fillId="0" borderId="0" xfId="0" applyAlignment="1">
      <alignment wrapText="1"/>
    </xf>
    <xf numFmtId="0" fontId="7" fillId="0" borderId="0" xfId="0" applyFont="1"/>
    <xf numFmtId="0" fontId="5" fillId="6" borderId="2" xfId="2" applyNumberFormat="1" applyFont="1" applyFill="1" applyBorder="1"/>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wrapText="1"/>
    </xf>
    <xf numFmtId="0" fontId="0" fillId="0" borderId="0" xfId="0" applyAlignment="1">
      <alignment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009900"/>
      <color rgb="FFFEF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D$4" fmlaRange="$XFC$6:$XFC$7" noThreeD="1" sel="1" val="0"/>
</file>

<file path=xl/drawings/drawing1.xml><?xml version="1.0" encoding="utf-8"?>
<xdr:wsDr xmlns:xdr="http://schemas.openxmlformats.org/drawingml/2006/spreadsheetDrawing" xmlns:a="http://schemas.openxmlformats.org/drawingml/2006/main">
  <xdr:twoCellAnchor>
    <xdr:from>
      <xdr:col>2</xdr:col>
      <xdr:colOff>433916</xdr:colOff>
      <xdr:row>0</xdr:row>
      <xdr:rowOff>158750</xdr:rowOff>
    </xdr:from>
    <xdr:to>
      <xdr:col>6</xdr:col>
      <xdr:colOff>687916</xdr:colOff>
      <xdr:row>7</xdr:row>
      <xdr:rowOff>52917</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0191749" y="158750"/>
          <a:ext cx="3302000" cy="41063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PE" sz="1600" b="1" i="1"/>
            <a:t>DISCLAIRMER:</a:t>
          </a:r>
          <a:r>
            <a:rPr lang="es-PE" sz="1600" b="1" i="1" baseline="0"/>
            <a:t> ESTE ES UN MODELO REFERENCIAL, PROINVERSION NO SE RESPONSABILIZA POR EL USO O MANIPULACION INADECUADA DEL MODELO.</a:t>
          </a:r>
        </a:p>
        <a:p>
          <a:endParaRPr lang="es-PE" sz="1600" b="1" i="1" baseline="0"/>
        </a:p>
        <a:p>
          <a:r>
            <a:rPr lang="es-PE" sz="1600" b="1" i="1" baseline="0"/>
            <a:t>PARA TODOS LOS CASOS PREVALECE LO ESTABLECIDO EN LOS LINEAMIENTOS PARA LA PRESENTACIÓN Y ADMISIÓN A TRÁMITE DE LAS INICIATIVAS PRIVADAS COFINANCIADAS aprobados mediante Acuerdo CD PROINVERSIÓN N° 15-2-2017-DE publicados en el portal de PROINVERSION</a:t>
          </a:r>
          <a:endParaRPr lang="es-PE" sz="1600" b="1" i="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2</xdr:row>
          <xdr:rowOff>175260</xdr:rowOff>
        </xdr:from>
        <xdr:to>
          <xdr:col>4</xdr:col>
          <xdr:colOff>220980</xdr:colOff>
          <xdr:row>4</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7"/>
  <sheetViews>
    <sheetView showGridLines="0" tabSelected="1" zoomScale="90" zoomScaleNormal="90" workbookViewId="0"/>
  </sheetViews>
  <sheetFormatPr baseColWidth="10" defaultRowHeight="14.4" x14ac:dyDescent="0.3"/>
  <cols>
    <col min="2" max="2" width="134.88671875" customWidth="1"/>
  </cols>
  <sheetData>
    <row r="2" spans="2:2" ht="31.8" thickBot="1" x14ac:dyDescent="0.65">
      <c r="B2" s="54" t="s">
        <v>50</v>
      </c>
    </row>
    <row r="3" spans="2:2" ht="47.4" thickBot="1" x14ac:dyDescent="0.35">
      <c r="B3" s="53" t="s">
        <v>66</v>
      </c>
    </row>
    <row r="4" spans="2:2" ht="47.4" thickBot="1" x14ac:dyDescent="0.35">
      <c r="B4" s="53" t="s">
        <v>67</v>
      </c>
    </row>
    <row r="5" spans="2:2" ht="47.4" thickBot="1" x14ac:dyDescent="0.35">
      <c r="B5" s="53" t="s">
        <v>68</v>
      </c>
    </row>
    <row r="6" spans="2:2" ht="94.2" thickBot="1" x14ac:dyDescent="0.35">
      <c r="B6" s="53" t="s">
        <v>69</v>
      </c>
    </row>
    <row r="7" spans="2:2" ht="47.4" thickBot="1" x14ac:dyDescent="0.35">
      <c r="B7" s="53" t="s">
        <v>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rgb="FF00B0F0"/>
  </sheetPr>
  <dimension ref="B1:XFD15"/>
  <sheetViews>
    <sheetView showGridLines="0" workbookViewId="0">
      <selection activeCell="D6" sqref="D6"/>
    </sheetView>
  </sheetViews>
  <sheetFormatPr baseColWidth="10" defaultRowHeight="14.4" x14ac:dyDescent="0.3"/>
  <cols>
    <col min="1" max="1" width="15.88671875" bestFit="1" customWidth="1"/>
    <col min="4" max="4" width="16.109375" customWidth="1"/>
  </cols>
  <sheetData>
    <row r="1" spans="2:6 16382:16384" x14ac:dyDescent="0.3">
      <c r="XFD1" s="13"/>
    </row>
    <row r="2" spans="2:6 16382:16384" ht="23.4" x14ac:dyDescent="0.45">
      <c r="B2" s="52" t="s">
        <v>57</v>
      </c>
      <c r="C2" s="9"/>
      <c r="D2" s="49"/>
      <c r="E2" s="49"/>
      <c r="F2" s="49"/>
      <c r="XFD2" s="13"/>
    </row>
    <row r="3" spans="2:6 16382:16384" x14ac:dyDescent="0.3">
      <c r="D3" s="49"/>
      <c r="E3" s="49"/>
      <c r="F3" s="49"/>
      <c r="XFD3" s="13"/>
    </row>
    <row r="4" spans="2:6 16382:16384" x14ac:dyDescent="0.3">
      <c r="C4" s="9" t="s">
        <v>73</v>
      </c>
      <c r="D4" s="49">
        <v>1</v>
      </c>
      <c r="E4" s="49"/>
      <c r="F4" t="s">
        <v>74</v>
      </c>
    </row>
    <row r="6" spans="2:6 16382:16384" x14ac:dyDescent="0.3">
      <c r="C6" s="9" t="s">
        <v>23</v>
      </c>
      <c r="D6" s="14" t="e">
        <f>+CHOOSE(D4,'Escenario 1 Flujos en Soles'!D26,'Escenario 2 Flujos en Dólares'!D16)</f>
        <v>#DIV/0!</v>
      </c>
      <c r="E6" s="23" t="s">
        <v>44</v>
      </c>
      <c r="XFB6">
        <v>1</v>
      </c>
      <c r="XFC6" t="s">
        <v>26</v>
      </c>
    </row>
    <row r="7" spans="2:6 16382:16384" x14ac:dyDescent="0.3">
      <c r="XFB7">
        <v>2</v>
      </c>
      <c r="XFC7" t="s">
        <v>27</v>
      </c>
    </row>
    <row r="8" spans="2:6 16382:16384" x14ac:dyDescent="0.3">
      <c r="C8" s="9" t="s">
        <v>29</v>
      </c>
      <c r="D8" s="15">
        <v>4200</v>
      </c>
      <c r="E8" s="25" t="s">
        <v>51</v>
      </c>
    </row>
    <row r="9" spans="2:6 16382:16384" x14ac:dyDescent="0.3">
      <c r="C9" s="3"/>
    </row>
    <row r="10" spans="2:6 16382:16384" x14ac:dyDescent="0.3">
      <c r="C10" s="3"/>
    </row>
    <row r="11" spans="2:6 16382:16384" x14ac:dyDescent="0.3">
      <c r="C11" s="9" t="s">
        <v>24</v>
      </c>
      <c r="D11" s="14">
        <v>15000</v>
      </c>
      <c r="E11" s="23" t="s">
        <v>44</v>
      </c>
    </row>
    <row r="13" spans="2:6 16382:16384" x14ac:dyDescent="0.3">
      <c r="C13" s="9" t="s">
        <v>28</v>
      </c>
      <c r="D13" s="14">
        <f>+D11*D8</f>
        <v>63000000</v>
      </c>
      <c r="E13" s="23" t="s">
        <v>44</v>
      </c>
    </row>
    <row r="14" spans="2:6 16382:16384" ht="15" thickBot="1" x14ac:dyDescent="0.35"/>
    <row r="15" spans="2:6 16382:16384" ht="16.2" thickBot="1" x14ac:dyDescent="0.35">
      <c r="C15" s="2" t="s">
        <v>25</v>
      </c>
      <c r="D15" s="17" t="e">
        <f>+IF(D6&gt;D13,"SUPERA REQUISITO DE UITs","NO SUPERA REQUISITO DE UITs")</f>
        <v>#DIV/0!</v>
      </c>
      <c r="E15" s="18"/>
      <c r="F15" s="19"/>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Drop Down 2">
              <controlPr defaultSize="0" autoLine="0" autoPict="0">
                <anchor moveWithCells="1">
                  <from>
                    <xdr:col>3</xdr:col>
                    <xdr:colOff>22860</xdr:colOff>
                    <xdr:row>2</xdr:row>
                    <xdr:rowOff>175260</xdr:rowOff>
                  </from>
                  <to>
                    <xdr:col>4</xdr:col>
                    <xdr:colOff>220980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J43"/>
  <sheetViews>
    <sheetView showGridLines="0" zoomScaleNormal="100" workbookViewId="0">
      <selection activeCell="F3" sqref="F3"/>
    </sheetView>
  </sheetViews>
  <sheetFormatPr baseColWidth="10" defaultRowHeight="14.4" x14ac:dyDescent="0.3"/>
  <cols>
    <col min="2" max="2" width="5" customWidth="1"/>
    <col min="3" max="3" width="11.88671875" customWidth="1"/>
    <col min="4" max="5" width="5.88671875" customWidth="1"/>
    <col min="6" max="6" width="13.5546875" bestFit="1" customWidth="1"/>
    <col min="7" max="7" width="8.44140625" customWidth="1"/>
  </cols>
  <sheetData>
    <row r="1" spans="2:10" ht="15" thickBot="1" x14ac:dyDescent="0.35"/>
    <row r="2" spans="2:10" ht="15" thickBot="1" x14ac:dyDescent="0.35">
      <c r="B2" s="32"/>
      <c r="C2" s="33"/>
      <c r="D2" s="33"/>
      <c r="E2" s="33"/>
      <c r="F2" s="33"/>
      <c r="G2" s="34"/>
    </row>
    <row r="3" spans="2:10" ht="16.2" thickBot="1" x14ac:dyDescent="0.4">
      <c r="B3" s="43"/>
      <c r="C3" s="36" t="s">
        <v>44</v>
      </c>
      <c r="D3" s="28" t="s">
        <v>47</v>
      </c>
      <c r="E3" s="46" t="s">
        <v>30</v>
      </c>
      <c r="F3" s="22" t="e">
        <f>+F32</f>
        <v>#DIV/0!</v>
      </c>
      <c r="G3" s="44"/>
    </row>
    <row r="4" spans="2:10" ht="15" thickBot="1" x14ac:dyDescent="0.35">
      <c r="B4" s="39"/>
      <c r="C4" s="51"/>
      <c r="D4" s="51"/>
      <c r="E4" s="51"/>
      <c r="F4" s="51"/>
      <c r="G4" s="41"/>
    </row>
    <row r="6" spans="2:10" ht="15.6" x14ac:dyDescent="0.3">
      <c r="B6" s="21" t="s">
        <v>33</v>
      </c>
    </row>
    <row r="7" spans="2:10" ht="16.2" thickBot="1" x14ac:dyDescent="0.35">
      <c r="B7" s="21"/>
    </row>
    <row r="8" spans="2:10" ht="16.2" thickBot="1" x14ac:dyDescent="0.4">
      <c r="C8" s="26" t="s">
        <v>43</v>
      </c>
      <c r="D8" s="27" t="s">
        <v>45</v>
      </c>
      <c r="E8" s="20" t="s">
        <v>30</v>
      </c>
      <c r="F8" s="15"/>
      <c r="G8" t="s">
        <v>70</v>
      </c>
    </row>
    <row r="9" spans="2:10" x14ac:dyDescent="0.3">
      <c r="C9" s="9"/>
    </row>
    <row r="10" spans="2:10" ht="15.6" x14ac:dyDescent="0.3">
      <c r="B10" s="21" t="s">
        <v>34</v>
      </c>
      <c r="C10" s="9"/>
    </row>
    <row r="11" spans="2:10" ht="15" thickBot="1" x14ac:dyDescent="0.35">
      <c r="C11" s="9"/>
    </row>
    <row r="12" spans="2:10" ht="15" thickBot="1" x14ac:dyDescent="0.35">
      <c r="C12" s="26" t="s">
        <v>43</v>
      </c>
      <c r="D12" s="27" t="s">
        <v>31</v>
      </c>
      <c r="E12" s="20" t="s">
        <v>30</v>
      </c>
      <c r="F12" s="15"/>
      <c r="G12" t="s">
        <v>60</v>
      </c>
      <c r="J12" s="6"/>
    </row>
    <row r="13" spans="2:10" ht="15" thickBot="1" x14ac:dyDescent="0.35">
      <c r="C13" s="9"/>
      <c r="J13" s="6"/>
    </row>
    <row r="14" spans="2:10" ht="15" thickBot="1" x14ac:dyDescent="0.35">
      <c r="C14" s="26" t="s">
        <v>43</v>
      </c>
      <c r="D14" s="27" t="s">
        <v>32</v>
      </c>
      <c r="E14" s="20" t="s">
        <v>30</v>
      </c>
      <c r="F14" s="29"/>
      <c r="G14" t="s">
        <v>61</v>
      </c>
    </row>
    <row r="15" spans="2:10" ht="15" thickBot="1" x14ac:dyDescent="0.35">
      <c r="C15" s="9"/>
    </row>
    <row r="16" spans="2:10" ht="16.2" thickBot="1" x14ac:dyDescent="0.4">
      <c r="C16" s="24" t="s">
        <v>44</v>
      </c>
      <c r="D16" s="28" t="s">
        <v>46</v>
      </c>
      <c r="E16" s="20" t="s">
        <v>30</v>
      </c>
      <c r="F16" s="22">
        <f>F8/(1+(1-F14)*F12)</f>
        <v>0</v>
      </c>
      <c r="G16" t="s">
        <v>17</v>
      </c>
    </row>
    <row r="18" spans="2:10" ht="15.6" x14ac:dyDescent="0.3">
      <c r="B18" s="21" t="s">
        <v>35</v>
      </c>
    </row>
    <row r="20" spans="2:10" ht="15.75" customHeight="1" x14ac:dyDescent="0.3">
      <c r="C20" s="26" t="s">
        <v>43</v>
      </c>
      <c r="D20" s="2" t="s">
        <v>36</v>
      </c>
      <c r="F20" s="15"/>
      <c r="G20" t="s">
        <v>62</v>
      </c>
    </row>
    <row r="21" spans="2:10" x14ac:dyDescent="0.3">
      <c r="D21" s="2"/>
    </row>
    <row r="22" spans="2:10" x14ac:dyDescent="0.3">
      <c r="C22" s="26" t="s">
        <v>43</v>
      </c>
      <c r="D22" s="2" t="s">
        <v>37</v>
      </c>
      <c r="F22" s="15"/>
      <c r="G22" t="s">
        <v>63</v>
      </c>
    </row>
    <row r="23" spans="2:10" ht="15" thickBot="1" x14ac:dyDescent="0.35"/>
    <row r="24" spans="2:10" ht="15.75" customHeight="1" thickBot="1" x14ac:dyDescent="0.35">
      <c r="C24" s="24" t="s">
        <v>44</v>
      </c>
      <c r="D24" s="28" t="s">
        <v>31</v>
      </c>
      <c r="E24" s="20" t="s">
        <v>30</v>
      </c>
      <c r="F24" s="22" t="e">
        <f>+F20/F22</f>
        <v>#DIV/0!</v>
      </c>
    </row>
    <row r="25" spans="2:10" ht="15" thickBot="1" x14ac:dyDescent="0.35"/>
    <row r="26" spans="2:10" ht="15" thickBot="1" x14ac:dyDescent="0.35">
      <c r="C26" s="26" t="s">
        <v>43</v>
      </c>
      <c r="D26" s="27" t="s">
        <v>32</v>
      </c>
      <c r="E26" s="20" t="s">
        <v>30</v>
      </c>
      <c r="F26" s="30"/>
      <c r="G26" t="s">
        <v>65</v>
      </c>
    </row>
    <row r="27" spans="2:10" ht="15" thickBot="1" x14ac:dyDescent="0.35"/>
    <row r="28" spans="2:10" ht="15" thickBot="1" x14ac:dyDescent="0.35">
      <c r="C28" s="26" t="s">
        <v>43</v>
      </c>
      <c r="D28" s="27" t="s">
        <v>38</v>
      </c>
      <c r="E28" s="20" t="s">
        <v>30</v>
      </c>
      <c r="F28" s="30"/>
      <c r="G28" t="s">
        <v>64</v>
      </c>
    </row>
    <row r="29" spans="2:10" ht="15" thickBot="1" x14ac:dyDescent="0.35"/>
    <row r="30" spans="2:10" ht="15" thickBot="1" x14ac:dyDescent="0.35">
      <c r="C30" s="24" t="s">
        <v>44</v>
      </c>
      <c r="D30" s="28" t="s">
        <v>39</v>
      </c>
      <c r="E30" s="20" t="s">
        <v>30</v>
      </c>
      <c r="F30" s="31">
        <f>1-(1-F26)*(1-F28)</f>
        <v>0</v>
      </c>
    </row>
    <row r="31" spans="2:10" ht="15" thickBot="1" x14ac:dyDescent="0.35"/>
    <row r="32" spans="2:10" ht="16.2" thickBot="1" x14ac:dyDescent="0.4">
      <c r="B32" s="11"/>
      <c r="C32" s="36" t="s">
        <v>44</v>
      </c>
      <c r="D32" s="28" t="s">
        <v>47</v>
      </c>
      <c r="E32" s="46" t="s">
        <v>30</v>
      </c>
      <c r="F32" s="22" t="e">
        <f>+F16*(1+(1-F30)*F24)</f>
        <v>#DIV/0!</v>
      </c>
      <c r="G32" s="59" t="s">
        <v>5</v>
      </c>
      <c r="H32" s="60"/>
      <c r="I32" s="60"/>
      <c r="J32" s="60"/>
    </row>
    <row r="33" spans="2:10" ht="176.25" customHeight="1" x14ac:dyDescent="0.3">
      <c r="B33" s="11"/>
      <c r="C33" s="11"/>
      <c r="D33" s="11"/>
      <c r="E33" s="11"/>
      <c r="F33" s="11"/>
      <c r="G33" s="59"/>
      <c r="H33" s="60"/>
      <c r="I33" s="60"/>
      <c r="J33" s="60"/>
    </row>
    <row r="34" spans="2:10" ht="15.6" x14ac:dyDescent="0.35">
      <c r="B34" s="11"/>
      <c r="C34" s="11"/>
      <c r="D34" s="11"/>
      <c r="E34" s="11"/>
      <c r="F34" s="11"/>
      <c r="G34" s="47" t="s">
        <v>8</v>
      </c>
      <c r="H34" s="50"/>
      <c r="I34" s="4"/>
      <c r="J34" s="4"/>
    </row>
    <row r="35" spans="2:10" x14ac:dyDescent="0.3">
      <c r="B35" s="11"/>
      <c r="C35" s="11"/>
      <c r="D35" s="11"/>
      <c r="E35" s="11"/>
      <c r="F35" s="11"/>
      <c r="G35" s="50"/>
      <c r="H35" s="50"/>
      <c r="I35" s="4"/>
      <c r="J35" s="4"/>
    </row>
    <row r="36" spans="2:10" x14ac:dyDescent="0.3">
      <c r="G36" s="4"/>
      <c r="H36" s="4"/>
      <c r="I36" s="4"/>
      <c r="J36" s="4"/>
    </row>
    <row r="37" spans="2:10" x14ac:dyDescent="0.3">
      <c r="G37" s="4"/>
      <c r="H37" s="4"/>
      <c r="I37" s="4"/>
      <c r="J37" s="4"/>
    </row>
    <row r="38" spans="2:10" x14ac:dyDescent="0.3">
      <c r="G38" s="4"/>
      <c r="H38" s="4"/>
      <c r="I38" s="4"/>
      <c r="J38" s="4"/>
    </row>
    <row r="39" spans="2:10" x14ac:dyDescent="0.3">
      <c r="G39" s="4"/>
      <c r="H39" s="4"/>
      <c r="I39" s="4"/>
      <c r="J39" s="4"/>
    </row>
    <row r="40" spans="2:10" x14ac:dyDescent="0.3">
      <c r="G40" s="4"/>
      <c r="H40" s="4"/>
      <c r="I40" s="4"/>
      <c r="J40" s="4"/>
    </row>
    <row r="41" spans="2:10" x14ac:dyDescent="0.3">
      <c r="G41" s="4"/>
      <c r="H41" s="4"/>
      <c r="I41" s="4"/>
      <c r="J41" s="4"/>
    </row>
    <row r="42" spans="2:10" x14ac:dyDescent="0.3">
      <c r="G42" s="4"/>
      <c r="H42" s="4"/>
      <c r="I42" s="4"/>
      <c r="J42" s="4"/>
    </row>
    <row r="43" spans="2:10" x14ac:dyDescent="0.3">
      <c r="G43" s="4"/>
      <c r="H43" s="4"/>
      <c r="I43" s="4"/>
      <c r="J43" s="4"/>
    </row>
  </sheetData>
  <mergeCells count="1">
    <mergeCell ref="G32:J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N16"/>
  <sheetViews>
    <sheetView showGridLines="0" zoomScaleNormal="100" workbookViewId="0">
      <selection activeCell="F3" sqref="F3"/>
    </sheetView>
  </sheetViews>
  <sheetFormatPr baseColWidth="10" defaultRowHeight="14.4" x14ac:dyDescent="0.3"/>
  <cols>
    <col min="1" max="2" width="3.5546875" customWidth="1"/>
    <col min="3" max="3" width="12.109375" customWidth="1"/>
    <col min="4" max="4" width="11.44140625" customWidth="1"/>
    <col min="5" max="5" width="43.88671875" customWidth="1"/>
    <col min="7" max="8" width="5" customWidth="1"/>
    <col min="9" max="9" width="5.109375" customWidth="1"/>
    <col min="12" max="12" width="14.88671875" customWidth="1"/>
    <col min="14" max="14" width="5.109375" customWidth="1"/>
  </cols>
  <sheetData>
    <row r="1" spans="1:14" ht="15" thickBot="1" x14ac:dyDescent="0.35">
      <c r="A1" s="5"/>
      <c r="B1" s="5"/>
    </row>
    <row r="2" spans="1:14" ht="15" thickBot="1" x14ac:dyDescent="0.35">
      <c r="B2" s="32"/>
      <c r="C2" s="33"/>
      <c r="D2" s="33"/>
      <c r="E2" s="33"/>
      <c r="F2" s="33"/>
      <c r="G2" s="34"/>
      <c r="H2" s="11"/>
      <c r="I2" s="32"/>
      <c r="J2" s="33"/>
      <c r="K2" s="33"/>
      <c r="L2" s="33"/>
      <c r="M2" s="33"/>
      <c r="N2" s="34"/>
    </row>
    <row r="3" spans="1:14" ht="15.75" customHeight="1" thickBot="1" x14ac:dyDescent="0.35">
      <c r="B3" s="43"/>
      <c r="C3" s="36" t="s">
        <v>44</v>
      </c>
      <c r="D3" s="28" t="s">
        <v>2</v>
      </c>
      <c r="E3" s="11" t="s">
        <v>3</v>
      </c>
      <c r="F3" s="31" t="e">
        <f>F8+F6*F11+F14</f>
        <v>#DIV/0!</v>
      </c>
      <c r="G3" s="44"/>
      <c r="H3" s="11"/>
      <c r="I3" s="43"/>
      <c r="J3" s="36" t="s">
        <v>44</v>
      </c>
      <c r="K3" s="28" t="s">
        <v>13</v>
      </c>
      <c r="L3" s="11" t="s">
        <v>49</v>
      </c>
      <c r="M3" s="31">
        <f>+F8+F14</f>
        <v>0</v>
      </c>
      <c r="N3" s="44"/>
    </row>
    <row r="4" spans="1:14" ht="15" thickBot="1" x14ac:dyDescent="0.35">
      <c r="B4" s="39"/>
      <c r="C4" s="40"/>
      <c r="D4" s="40"/>
      <c r="E4" s="40"/>
      <c r="F4" s="40"/>
      <c r="G4" s="41"/>
      <c r="H4" s="11"/>
      <c r="I4" s="39"/>
      <c r="J4" s="40"/>
      <c r="K4" s="40"/>
      <c r="L4" s="45"/>
      <c r="M4" s="40"/>
      <c r="N4" s="41"/>
    </row>
    <row r="5" spans="1:14" ht="15" thickBot="1" x14ac:dyDescent="0.35">
      <c r="L5" s="3"/>
    </row>
    <row r="6" spans="1:14" ht="15" customHeight="1" thickBot="1" x14ac:dyDescent="0.4">
      <c r="C6" s="24" t="s">
        <v>44</v>
      </c>
      <c r="D6" s="28" t="s">
        <v>40</v>
      </c>
      <c r="E6" s="4"/>
      <c r="F6" s="22" t="e">
        <f>+'Coeficiente Beta'!F32</f>
        <v>#DIV/0!</v>
      </c>
    </row>
    <row r="7" spans="1:14" ht="15" customHeight="1" thickBot="1" x14ac:dyDescent="0.35"/>
    <row r="8" spans="1:14" ht="15" customHeight="1" thickBot="1" x14ac:dyDescent="0.35">
      <c r="C8" s="26" t="s">
        <v>43</v>
      </c>
      <c r="D8" s="27" t="s">
        <v>4</v>
      </c>
      <c r="E8" s="60" t="s">
        <v>52</v>
      </c>
      <c r="F8" s="30"/>
      <c r="H8" s="2" t="s">
        <v>72</v>
      </c>
    </row>
    <row r="9" spans="1:14" ht="49.65" customHeight="1" x14ac:dyDescent="0.3">
      <c r="E9" s="60"/>
    </row>
    <row r="10" spans="1:14" ht="15" thickBot="1" x14ac:dyDescent="0.35"/>
    <row r="11" spans="1:14" ht="15" customHeight="1" thickBot="1" x14ac:dyDescent="0.35">
      <c r="C11" s="26" t="s">
        <v>43</v>
      </c>
      <c r="D11" s="27" t="s">
        <v>6</v>
      </c>
      <c r="E11" s="60" t="s">
        <v>7</v>
      </c>
      <c r="F11" s="30"/>
      <c r="H11" s="2" t="s">
        <v>72</v>
      </c>
    </row>
    <row r="12" spans="1:14" ht="76.650000000000006" customHeight="1" x14ac:dyDescent="0.3">
      <c r="E12" s="60"/>
    </row>
    <row r="13" spans="1:14" ht="15" thickBot="1" x14ac:dyDescent="0.35">
      <c r="E13" s="1"/>
    </row>
    <row r="14" spans="1:14" ht="15.75" customHeight="1" thickBot="1" x14ac:dyDescent="0.35">
      <c r="C14" s="26" t="s">
        <v>43</v>
      </c>
      <c r="D14" s="27" t="s">
        <v>9</v>
      </c>
      <c r="E14" s="60" t="s">
        <v>10</v>
      </c>
      <c r="F14" s="30"/>
      <c r="H14" s="57" t="s">
        <v>71</v>
      </c>
    </row>
    <row r="15" spans="1:14" ht="51.75" customHeight="1" x14ac:dyDescent="0.3">
      <c r="E15" s="60"/>
    </row>
    <row r="16" spans="1:14" x14ac:dyDescent="0.3">
      <c r="E16" s="4"/>
    </row>
  </sheetData>
  <mergeCells count="3">
    <mergeCell ref="E14:E15"/>
    <mergeCell ref="E8:E9"/>
    <mergeCell ref="E11:E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I30"/>
  <sheetViews>
    <sheetView showGridLines="0" zoomScaleNormal="100" workbookViewId="0">
      <selection activeCell="F3" sqref="F3"/>
    </sheetView>
  </sheetViews>
  <sheetFormatPr baseColWidth="10" defaultRowHeight="14.4" x14ac:dyDescent="0.3"/>
  <cols>
    <col min="1" max="2" width="3.5546875" customWidth="1"/>
    <col min="3" max="3" width="10.44140625" bestFit="1" customWidth="1"/>
    <col min="4" max="4" width="9.33203125" customWidth="1"/>
    <col min="5" max="5" width="49.6640625" customWidth="1"/>
    <col min="7" max="7" width="4.44140625" customWidth="1"/>
  </cols>
  <sheetData>
    <row r="1" spans="1:9" ht="15" thickBot="1" x14ac:dyDescent="0.35">
      <c r="A1" s="5"/>
      <c r="B1" s="5"/>
      <c r="C1" s="5"/>
    </row>
    <row r="2" spans="1:9" ht="15" thickBot="1" x14ac:dyDescent="0.35">
      <c r="B2" s="32"/>
      <c r="C2" s="33"/>
      <c r="D2" s="33"/>
      <c r="E2" s="33"/>
      <c r="F2" s="33"/>
      <c r="G2" s="34"/>
    </row>
    <row r="3" spans="1:9" s="2" customFormat="1" ht="15" thickBot="1" x14ac:dyDescent="0.35">
      <c r="B3" s="35"/>
      <c r="C3" s="36" t="s">
        <v>44</v>
      </c>
      <c r="D3" s="28" t="s">
        <v>0</v>
      </c>
      <c r="E3" s="37" t="s">
        <v>18</v>
      </c>
      <c r="F3" s="31" t="e">
        <f>F7*F9+F12*(1-F18)*F15</f>
        <v>#DIV/0!</v>
      </c>
      <c r="G3" s="38"/>
    </row>
    <row r="4" spans="1:9" ht="15" thickBot="1" x14ac:dyDescent="0.35">
      <c r="B4" s="39"/>
      <c r="C4" s="40"/>
      <c r="D4" s="40"/>
      <c r="E4" s="40"/>
      <c r="F4" s="40"/>
      <c r="G4" s="41"/>
    </row>
    <row r="5" spans="1:9" x14ac:dyDescent="0.3">
      <c r="B5" s="11"/>
      <c r="C5" s="11"/>
      <c r="D5" s="11"/>
      <c r="E5" s="11"/>
      <c r="F5" s="11"/>
      <c r="G5" s="11"/>
    </row>
    <row r="6" spans="1:9" ht="15" thickBot="1" x14ac:dyDescent="0.35">
      <c r="D6" s="2" t="s">
        <v>1</v>
      </c>
    </row>
    <row r="7" spans="1:9" ht="15" thickBot="1" x14ac:dyDescent="0.35">
      <c r="C7" s="24" t="s">
        <v>44</v>
      </c>
      <c r="D7" s="28" t="s">
        <v>2</v>
      </c>
      <c r="F7" s="31" t="e">
        <f>+'Ke y Kd'!F3</f>
        <v>#DIV/0!</v>
      </c>
    </row>
    <row r="8" spans="1:9" ht="15" thickBot="1" x14ac:dyDescent="0.35"/>
    <row r="9" spans="1:9" ht="15" thickBot="1" x14ac:dyDescent="0.35">
      <c r="C9" s="24" t="s">
        <v>44</v>
      </c>
      <c r="D9" s="28" t="s">
        <v>11</v>
      </c>
      <c r="E9" s="60" t="s">
        <v>12</v>
      </c>
      <c r="F9" s="31" t="e">
        <f>+'Coeficiente Beta'!F22/('Coeficiente Beta'!F20+'Coeficiente Beta'!F22)</f>
        <v>#DIV/0!</v>
      </c>
      <c r="G9" s="4"/>
      <c r="H9" s="4"/>
      <c r="I9" s="4"/>
    </row>
    <row r="10" spans="1:9" ht="48.15" customHeight="1" x14ac:dyDescent="0.3">
      <c r="E10" s="60"/>
      <c r="F10" s="4"/>
      <c r="G10" s="4"/>
      <c r="H10" s="4"/>
      <c r="I10" s="4"/>
    </row>
    <row r="11" spans="1:9" ht="15" thickBot="1" x14ac:dyDescent="0.35">
      <c r="E11" s="4"/>
      <c r="F11" s="4"/>
      <c r="G11" s="4"/>
      <c r="H11" s="4"/>
      <c r="I11" s="4"/>
    </row>
    <row r="12" spans="1:9" ht="15" customHeight="1" thickBot="1" x14ac:dyDescent="0.35">
      <c r="C12" s="24" t="s">
        <v>44</v>
      </c>
      <c r="D12" s="28" t="s">
        <v>13</v>
      </c>
      <c r="E12" t="s">
        <v>41</v>
      </c>
      <c r="F12" s="31">
        <f>+'Ke y Kd'!M3</f>
        <v>0</v>
      </c>
    </row>
    <row r="14" spans="1:9" ht="15" thickBot="1" x14ac:dyDescent="0.35">
      <c r="E14" s="4"/>
      <c r="F14" s="4"/>
      <c r="G14" s="4"/>
      <c r="H14" s="4"/>
      <c r="I14" s="4"/>
    </row>
    <row r="15" spans="1:9" ht="15" thickBot="1" x14ac:dyDescent="0.35">
      <c r="C15" s="24" t="s">
        <v>44</v>
      </c>
      <c r="D15" s="28" t="s">
        <v>16</v>
      </c>
      <c r="E15" s="60" t="s">
        <v>48</v>
      </c>
      <c r="F15" s="42" t="e">
        <f>1-F9</f>
        <v>#DIV/0!</v>
      </c>
      <c r="G15" s="4"/>
      <c r="H15" s="4"/>
      <c r="I15" s="4"/>
    </row>
    <row r="16" spans="1:9" ht="48.75" customHeight="1" x14ac:dyDescent="0.3">
      <c r="E16" s="60"/>
      <c r="G16" s="4"/>
      <c r="H16" s="4"/>
      <c r="I16" s="4"/>
    </row>
    <row r="17" spans="3:9" ht="15" thickBot="1" x14ac:dyDescent="0.35"/>
    <row r="18" spans="3:9" ht="15.75" customHeight="1" thickBot="1" x14ac:dyDescent="0.35">
      <c r="C18" s="24" t="s">
        <v>44</v>
      </c>
      <c r="D18" s="28" t="s">
        <v>14</v>
      </c>
      <c r="E18" s="60" t="s">
        <v>15</v>
      </c>
      <c r="F18" s="31">
        <f>+'Coeficiente Beta'!F30</f>
        <v>0</v>
      </c>
      <c r="G18" s="4"/>
      <c r="H18" s="4"/>
      <c r="I18" s="4"/>
    </row>
    <row r="19" spans="3:9" ht="30.75" customHeight="1" x14ac:dyDescent="0.3">
      <c r="E19" s="60"/>
      <c r="G19" s="4"/>
      <c r="H19" s="4"/>
      <c r="I19" s="4"/>
    </row>
    <row r="30" spans="3:9" x14ac:dyDescent="0.3">
      <c r="I30" s="7"/>
    </row>
  </sheetData>
  <mergeCells count="3">
    <mergeCell ref="E9:E10"/>
    <mergeCell ref="E18:E19"/>
    <mergeCell ref="E15:E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
  <dimension ref="B1:XFD26"/>
  <sheetViews>
    <sheetView showGridLines="0" workbookViewId="0">
      <selection activeCell="D26" sqref="D26"/>
    </sheetView>
  </sheetViews>
  <sheetFormatPr baseColWidth="10" defaultRowHeight="14.4" x14ac:dyDescent="0.3"/>
  <cols>
    <col min="3" max="5" width="13.5546875" bestFit="1" customWidth="1"/>
  </cols>
  <sheetData>
    <row r="1" spans="2:22 16384:16384" x14ac:dyDescent="0.3">
      <c r="XFD1" s="13"/>
    </row>
    <row r="2" spans="2:22 16384:16384" x14ac:dyDescent="0.3">
      <c r="C2" s="9" t="s">
        <v>21</v>
      </c>
      <c r="D2" s="16">
        <v>2019</v>
      </c>
    </row>
    <row r="4" spans="2:22 16384:16384" x14ac:dyDescent="0.3">
      <c r="B4" s="10" t="s">
        <v>58</v>
      </c>
    </row>
    <row r="5" spans="2:22 16384:16384" x14ac:dyDescent="0.3">
      <c r="B5" s="12">
        <f>+$D$2</f>
        <v>2019</v>
      </c>
      <c r="C5" s="8">
        <f>+B5+1</f>
        <v>2020</v>
      </c>
      <c r="D5" s="8">
        <f t="shared" ref="D5:V5" si="0">+C5+1</f>
        <v>2021</v>
      </c>
      <c r="E5" s="8">
        <f t="shared" si="0"/>
        <v>2022</v>
      </c>
      <c r="F5" s="8">
        <f t="shared" si="0"/>
        <v>2023</v>
      </c>
      <c r="G5" s="8">
        <f t="shared" si="0"/>
        <v>2024</v>
      </c>
      <c r="H5" s="8">
        <f t="shared" si="0"/>
        <v>2025</v>
      </c>
      <c r="I5" s="8">
        <f t="shared" si="0"/>
        <v>2026</v>
      </c>
      <c r="J5" s="8">
        <f t="shared" si="0"/>
        <v>2027</v>
      </c>
      <c r="K5" s="8">
        <f t="shared" si="0"/>
        <v>2028</v>
      </c>
      <c r="L5" s="8">
        <f t="shared" si="0"/>
        <v>2029</v>
      </c>
      <c r="M5" s="8">
        <f t="shared" si="0"/>
        <v>2030</v>
      </c>
      <c r="N5" s="8">
        <f t="shared" si="0"/>
        <v>2031</v>
      </c>
      <c r="O5" s="8">
        <f t="shared" si="0"/>
        <v>2032</v>
      </c>
      <c r="P5" s="8">
        <f t="shared" si="0"/>
        <v>2033</v>
      </c>
      <c r="Q5" s="8">
        <f t="shared" si="0"/>
        <v>2034</v>
      </c>
      <c r="R5" s="8">
        <f t="shared" si="0"/>
        <v>2035</v>
      </c>
      <c r="S5" s="8">
        <f t="shared" si="0"/>
        <v>2036</v>
      </c>
      <c r="T5" s="8">
        <f t="shared" si="0"/>
        <v>2037</v>
      </c>
      <c r="U5" s="8">
        <f t="shared" si="0"/>
        <v>2038</v>
      </c>
      <c r="V5" s="8">
        <f t="shared" si="0"/>
        <v>2039</v>
      </c>
    </row>
    <row r="6" spans="2:22 16384:16384" x14ac:dyDescent="0.3">
      <c r="B6" s="48"/>
      <c r="C6" s="48"/>
      <c r="D6" s="48"/>
      <c r="E6" s="48"/>
      <c r="F6" s="48"/>
      <c r="G6" s="48"/>
      <c r="H6" s="48"/>
      <c r="I6" s="48"/>
      <c r="J6" s="48"/>
      <c r="K6" s="48"/>
      <c r="L6" s="48"/>
      <c r="M6" s="48"/>
      <c r="N6" s="48"/>
      <c r="O6" s="48"/>
      <c r="P6" s="48"/>
      <c r="Q6" s="48"/>
      <c r="R6" s="48"/>
      <c r="S6" s="48"/>
      <c r="T6" s="48"/>
      <c r="U6" s="48"/>
      <c r="V6" s="48"/>
    </row>
    <row r="7" spans="2:22 16384:16384" x14ac:dyDescent="0.3">
      <c r="B7" t="s">
        <v>56</v>
      </c>
      <c r="C7" s="11"/>
      <c r="D7" s="11"/>
      <c r="E7" s="11"/>
      <c r="F7" s="11"/>
      <c r="G7" s="11"/>
      <c r="H7" s="11"/>
      <c r="I7" s="11"/>
      <c r="J7" s="11"/>
      <c r="K7" s="11"/>
      <c r="L7" s="11"/>
      <c r="M7" s="11"/>
      <c r="N7" s="11"/>
      <c r="O7" s="11"/>
      <c r="P7" s="11"/>
      <c r="Q7" s="11"/>
      <c r="R7" s="11"/>
      <c r="S7" s="11"/>
      <c r="T7" s="11"/>
      <c r="U7" s="11"/>
      <c r="V7" s="11"/>
    </row>
    <row r="8" spans="2:22 16384:16384" x14ac:dyDescent="0.3">
      <c r="C8" s="11"/>
      <c r="D8" s="11"/>
      <c r="E8" s="11"/>
      <c r="F8" s="11"/>
      <c r="G8" s="11"/>
      <c r="H8" s="11"/>
      <c r="I8" s="11"/>
      <c r="J8" s="11"/>
      <c r="K8" s="11"/>
      <c r="L8" s="11"/>
      <c r="M8" s="11"/>
      <c r="N8" s="11"/>
      <c r="O8" s="11"/>
      <c r="P8" s="11"/>
      <c r="Q8" s="11"/>
      <c r="R8" s="11"/>
      <c r="S8" s="11"/>
      <c r="T8" s="11"/>
      <c r="U8" s="11"/>
      <c r="V8" s="11"/>
    </row>
    <row r="9" spans="2:22 16384:16384" x14ac:dyDescent="0.3">
      <c r="B9" s="37" t="s">
        <v>20</v>
      </c>
      <c r="C9" s="11"/>
      <c r="D9" s="11"/>
      <c r="E9" s="11"/>
      <c r="F9" s="11"/>
      <c r="G9" s="11"/>
      <c r="H9" s="11"/>
      <c r="I9" s="11"/>
      <c r="J9" s="11"/>
      <c r="K9" s="11"/>
      <c r="L9" s="11"/>
      <c r="M9" s="11"/>
      <c r="N9" s="11"/>
      <c r="O9" s="11"/>
      <c r="P9" s="11"/>
      <c r="Q9" s="11"/>
      <c r="R9" s="11"/>
      <c r="S9" s="11"/>
      <c r="T9" s="11"/>
      <c r="U9" s="11"/>
      <c r="V9" s="11"/>
    </row>
    <row r="10" spans="2:22 16384:16384" x14ac:dyDescent="0.3">
      <c r="B10" s="12">
        <f>+$D$2</f>
        <v>2019</v>
      </c>
      <c r="C10" s="8">
        <f>+B10+1</f>
        <v>2020</v>
      </c>
      <c r="D10" s="8">
        <f t="shared" ref="D10:V10" si="1">+C10+1</f>
        <v>2021</v>
      </c>
      <c r="E10" s="8">
        <f t="shared" si="1"/>
        <v>2022</v>
      </c>
      <c r="F10" s="8">
        <f t="shared" si="1"/>
        <v>2023</v>
      </c>
      <c r="G10" s="8">
        <f t="shared" si="1"/>
        <v>2024</v>
      </c>
      <c r="H10" s="8">
        <f t="shared" si="1"/>
        <v>2025</v>
      </c>
      <c r="I10" s="8">
        <f t="shared" si="1"/>
        <v>2026</v>
      </c>
      <c r="J10" s="8">
        <f t="shared" si="1"/>
        <v>2027</v>
      </c>
      <c r="K10" s="8">
        <f t="shared" si="1"/>
        <v>2028</v>
      </c>
      <c r="L10" s="8">
        <f t="shared" si="1"/>
        <v>2029</v>
      </c>
      <c r="M10" s="8">
        <f t="shared" si="1"/>
        <v>2030</v>
      </c>
      <c r="N10" s="8">
        <f t="shared" si="1"/>
        <v>2031</v>
      </c>
      <c r="O10" s="8">
        <f t="shared" si="1"/>
        <v>2032</v>
      </c>
      <c r="P10" s="8">
        <f t="shared" si="1"/>
        <v>2033</v>
      </c>
      <c r="Q10" s="8">
        <f t="shared" si="1"/>
        <v>2034</v>
      </c>
      <c r="R10" s="8">
        <f t="shared" si="1"/>
        <v>2035</v>
      </c>
      <c r="S10" s="8">
        <f t="shared" si="1"/>
        <v>2036</v>
      </c>
      <c r="T10" s="8">
        <f t="shared" si="1"/>
        <v>2037</v>
      </c>
      <c r="U10" s="8">
        <f t="shared" si="1"/>
        <v>2038</v>
      </c>
      <c r="V10" s="8">
        <f t="shared" si="1"/>
        <v>2039</v>
      </c>
    </row>
    <row r="11" spans="2:22 16384:16384" x14ac:dyDescent="0.3">
      <c r="B11" s="16"/>
      <c r="C11" s="16"/>
      <c r="D11" s="16"/>
      <c r="E11" s="16"/>
      <c r="F11" s="16"/>
      <c r="G11" s="16"/>
      <c r="H11" s="16"/>
      <c r="I11" s="16"/>
      <c r="J11" s="16"/>
      <c r="K11" s="16"/>
      <c r="L11" s="16"/>
      <c r="M11" s="16"/>
      <c r="N11" s="16"/>
      <c r="O11" s="16"/>
      <c r="P11" s="16"/>
      <c r="Q11" s="16"/>
      <c r="R11" s="16"/>
      <c r="S11" s="16"/>
      <c r="T11" s="16"/>
      <c r="U11" s="16"/>
      <c r="V11" s="16"/>
    </row>
    <row r="12" spans="2:22 16384:16384" x14ac:dyDescent="0.3">
      <c r="B12" s="11" t="s">
        <v>19</v>
      </c>
      <c r="C12" s="11"/>
      <c r="D12" s="11"/>
      <c r="E12" s="11"/>
      <c r="F12" s="11"/>
      <c r="G12" s="11"/>
      <c r="H12" s="11"/>
      <c r="I12" s="11"/>
      <c r="J12" s="11"/>
      <c r="K12" s="11"/>
      <c r="L12" s="11"/>
      <c r="M12" s="11"/>
      <c r="N12" s="11"/>
      <c r="O12" s="11"/>
      <c r="P12" s="11"/>
      <c r="Q12" s="11"/>
      <c r="R12" s="11"/>
      <c r="S12" s="11"/>
      <c r="T12" s="11"/>
      <c r="U12" s="11"/>
      <c r="V12" s="11"/>
    </row>
    <row r="13" spans="2:22 16384:16384" ht="61.5" customHeight="1" x14ac:dyDescent="0.3">
      <c r="B13" s="61" t="s">
        <v>54</v>
      </c>
      <c r="C13" s="62"/>
      <c r="D13" s="62"/>
      <c r="E13" s="62"/>
      <c r="F13" s="62"/>
      <c r="G13" s="62"/>
      <c r="H13" s="62"/>
      <c r="I13" s="62"/>
      <c r="J13" s="62"/>
      <c r="K13" s="62"/>
      <c r="L13" s="62"/>
      <c r="M13" s="62"/>
      <c r="N13" s="62"/>
      <c r="O13" s="62"/>
      <c r="P13" s="11"/>
      <c r="Q13" s="11"/>
      <c r="R13" s="11"/>
      <c r="S13" s="11"/>
      <c r="T13" s="11"/>
      <c r="U13" s="11"/>
      <c r="V13" s="11"/>
    </row>
    <row r="14" spans="2:22 16384:16384" x14ac:dyDescent="0.3">
      <c r="B14" s="55"/>
      <c r="C14" s="56"/>
      <c r="D14" s="56"/>
      <c r="E14" s="56"/>
      <c r="F14" s="56"/>
      <c r="G14" s="56"/>
      <c r="H14" s="56"/>
      <c r="I14" s="56"/>
      <c r="J14" s="56"/>
      <c r="K14" s="56"/>
      <c r="L14" s="56"/>
      <c r="M14" s="56"/>
      <c r="N14" s="56"/>
      <c r="O14" s="56"/>
      <c r="P14" s="11"/>
      <c r="Q14" s="11"/>
      <c r="R14" s="11"/>
      <c r="S14" s="11"/>
      <c r="T14" s="11"/>
      <c r="U14" s="11"/>
      <c r="V14" s="11"/>
    </row>
    <row r="15" spans="2:22 16384:16384" x14ac:dyDescent="0.3">
      <c r="B15" s="10" t="s">
        <v>53</v>
      </c>
      <c r="C15" s="11"/>
      <c r="D15" s="11"/>
      <c r="E15" s="11"/>
      <c r="F15" s="11"/>
      <c r="G15" s="11"/>
      <c r="H15" s="11"/>
      <c r="I15" s="11"/>
      <c r="J15" s="11"/>
      <c r="K15" s="11"/>
      <c r="L15" s="11"/>
      <c r="M15" s="11"/>
      <c r="N15" s="11"/>
      <c r="O15" s="11"/>
      <c r="P15" s="11"/>
      <c r="Q15" s="11"/>
      <c r="R15" s="11"/>
      <c r="S15" s="11"/>
      <c r="T15" s="11"/>
      <c r="U15" s="11"/>
      <c r="V15" s="11"/>
    </row>
    <row r="16" spans="2:22 16384:16384" ht="14.25" customHeight="1" x14ac:dyDescent="0.3">
      <c r="B16" s="12">
        <f>+$D$2</f>
        <v>2019</v>
      </c>
      <c r="C16" s="8">
        <f>+B16+1</f>
        <v>2020</v>
      </c>
      <c r="D16" s="8">
        <f t="shared" ref="D16:V16" si="2">+C16+1</f>
        <v>2021</v>
      </c>
      <c r="E16" s="8">
        <f t="shared" si="2"/>
        <v>2022</v>
      </c>
      <c r="F16" s="8">
        <f t="shared" si="2"/>
        <v>2023</v>
      </c>
      <c r="G16" s="8">
        <f t="shared" si="2"/>
        <v>2024</v>
      </c>
      <c r="H16" s="8">
        <f t="shared" si="2"/>
        <v>2025</v>
      </c>
      <c r="I16" s="8">
        <f t="shared" si="2"/>
        <v>2026</v>
      </c>
      <c r="J16" s="8">
        <f t="shared" si="2"/>
        <v>2027</v>
      </c>
      <c r="K16" s="8">
        <f t="shared" si="2"/>
        <v>2028</v>
      </c>
      <c r="L16" s="8">
        <f t="shared" si="2"/>
        <v>2029</v>
      </c>
      <c r="M16" s="8">
        <f t="shared" si="2"/>
        <v>2030</v>
      </c>
      <c r="N16" s="8">
        <f t="shared" si="2"/>
        <v>2031</v>
      </c>
      <c r="O16" s="8">
        <f t="shared" si="2"/>
        <v>2032</v>
      </c>
      <c r="P16" s="8">
        <f t="shared" si="2"/>
        <v>2033</v>
      </c>
      <c r="Q16" s="8">
        <f t="shared" si="2"/>
        <v>2034</v>
      </c>
      <c r="R16" s="8">
        <f t="shared" si="2"/>
        <v>2035</v>
      </c>
      <c r="S16" s="8">
        <f t="shared" si="2"/>
        <v>2036</v>
      </c>
      <c r="T16" s="8">
        <f t="shared" si="2"/>
        <v>2037</v>
      </c>
      <c r="U16" s="8">
        <f t="shared" si="2"/>
        <v>2038</v>
      </c>
      <c r="V16" s="8">
        <f t="shared" si="2"/>
        <v>2039</v>
      </c>
    </row>
    <row r="17" spans="2:22" x14ac:dyDescent="0.3">
      <c r="B17" s="14" t="e">
        <f t="shared" ref="B17:V17" si="3">+B6/B11</f>
        <v>#DIV/0!</v>
      </c>
      <c r="C17" s="14" t="e">
        <f t="shared" si="3"/>
        <v>#DIV/0!</v>
      </c>
      <c r="D17" s="14" t="e">
        <f t="shared" si="3"/>
        <v>#DIV/0!</v>
      </c>
      <c r="E17" s="14" t="e">
        <f t="shared" si="3"/>
        <v>#DIV/0!</v>
      </c>
      <c r="F17" s="14" t="e">
        <f t="shared" si="3"/>
        <v>#DIV/0!</v>
      </c>
      <c r="G17" s="14" t="e">
        <f t="shared" si="3"/>
        <v>#DIV/0!</v>
      </c>
      <c r="H17" s="14" t="e">
        <f t="shared" si="3"/>
        <v>#DIV/0!</v>
      </c>
      <c r="I17" s="14" t="e">
        <f t="shared" si="3"/>
        <v>#DIV/0!</v>
      </c>
      <c r="J17" s="14" t="e">
        <f t="shared" si="3"/>
        <v>#DIV/0!</v>
      </c>
      <c r="K17" s="14" t="e">
        <f t="shared" si="3"/>
        <v>#DIV/0!</v>
      </c>
      <c r="L17" s="14" t="e">
        <f t="shared" si="3"/>
        <v>#DIV/0!</v>
      </c>
      <c r="M17" s="14" t="e">
        <f t="shared" si="3"/>
        <v>#DIV/0!</v>
      </c>
      <c r="N17" s="14" t="e">
        <f t="shared" si="3"/>
        <v>#DIV/0!</v>
      </c>
      <c r="O17" s="14" t="e">
        <f t="shared" si="3"/>
        <v>#DIV/0!</v>
      </c>
      <c r="P17" s="14" t="e">
        <f t="shared" si="3"/>
        <v>#DIV/0!</v>
      </c>
      <c r="Q17" s="14" t="e">
        <f t="shared" si="3"/>
        <v>#DIV/0!</v>
      </c>
      <c r="R17" s="14" t="e">
        <f t="shared" si="3"/>
        <v>#DIV/0!</v>
      </c>
      <c r="S17" s="14" t="e">
        <f t="shared" si="3"/>
        <v>#DIV/0!</v>
      </c>
      <c r="T17" s="14" t="e">
        <f t="shared" si="3"/>
        <v>#DIV/0!</v>
      </c>
      <c r="U17" s="14" t="e">
        <f t="shared" si="3"/>
        <v>#DIV/0!</v>
      </c>
      <c r="V17" s="14" t="e">
        <f t="shared" si="3"/>
        <v>#DIV/0!</v>
      </c>
    </row>
    <row r="19" spans="2:22" x14ac:dyDescent="0.3">
      <c r="C19" s="9" t="s">
        <v>42</v>
      </c>
      <c r="D19" s="31" t="e">
        <f>+WACC!$F$3</f>
        <v>#DIV/0!</v>
      </c>
    </row>
    <row r="21" spans="2:22" x14ac:dyDescent="0.3">
      <c r="C21" s="9" t="s">
        <v>22</v>
      </c>
      <c r="D21" s="22" t="e">
        <f>+NPV(D19,C17:V17)+B17</f>
        <v>#DIV/0!</v>
      </c>
    </row>
    <row r="23" spans="2:22" x14ac:dyDescent="0.3">
      <c r="C23" s="9" t="s">
        <v>20</v>
      </c>
      <c r="D23" s="15"/>
    </row>
    <row r="24" spans="2:22" x14ac:dyDescent="0.3">
      <c r="D24" t="s">
        <v>55</v>
      </c>
    </row>
    <row r="26" spans="2:22" x14ac:dyDescent="0.3">
      <c r="C26" s="9" t="s">
        <v>23</v>
      </c>
      <c r="D26" s="58" t="e">
        <f>+D21*D23*1.18</f>
        <v>#DIV/0!</v>
      </c>
    </row>
  </sheetData>
  <mergeCells count="1">
    <mergeCell ref="B13:O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B1:XFD16"/>
  <sheetViews>
    <sheetView showGridLines="0" workbookViewId="0">
      <selection activeCell="D16" sqref="D16"/>
    </sheetView>
  </sheetViews>
  <sheetFormatPr baseColWidth="10" defaultRowHeight="14.4" x14ac:dyDescent="0.3"/>
  <sheetData>
    <row r="1" spans="2:22 16384:16384" x14ac:dyDescent="0.3">
      <c r="XFD1" s="13"/>
    </row>
    <row r="2" spans="2:22 16384:16384" x14ac:dyDescent="0.3">
      <c r="C2" s="9" t="s">
        <v>21</v>
      </c>
      <c r="D2" s="16">
        <v>2019</v>
      </c>
    </row>
    <row r="4" spans="2:22 16384:16384" x14ac:dyDescent="0.3">
      <c r="B4" s="10" t="s">
        <v>59</v>
      </c>
      <c r="C4" s="11"/>
      <c r="D4" s="11"/>
      <c r="E4" s="11"/>
      <c r="F4" s="11"/>
      <c r="G4" s="11"/>
      <c r="H4" s="11"/>
      <c r="I4" s="11"/>
      <c r="J4" s="11"/>
      <c r="K4" s="11"/>
      <c r="L4" s="11"/>
      <c r="M4" s="11"/>
      <c r="N4" s="11"/>
      <c r="O4" s="11"/>
      <c r="P4" s="11"/>
      <c r="Q4" s="11"/>
      <c r="R4" s="11"/>
      <c r="S4" s="11"/>
      <c r="T4" s="11"/>
      <c r="U4" s="11"/>
      <c r="V4" s="11"/>
    </row>
    <row r="5" spans="2:22 16384:16384" x14ac:dyDescent="0.3">
      <c r="B5" s="12">
        <f>+$D$2</f>
        <v>2019</v>
      </c>
      <c r="C5" s="8">
        <f>+B5+1</f>
        <v>2020</v>
      </c>
      <c r="D5" s="8">
        <f t="shared" ref="D5:V5" si="0">+C5+1</f>
        <v>2021</v>
      </c>
      <c r="E5" s="8">
        <f t="shared" si="0"/>
        <v>2022</v>
      </c>
      <c r="F5" s="8">
        <f t="shared" si="0"/>
        <v>2023</v>
      </c>
      <c r="G5" s="8">
        <f t="shared" si="0"/>
        <v>2024</v>
      </c>
      <c r="H5" s="8">
        <f t="shared" si="0"/>
        <v>2025</v>
      </c>
      <c r="I5" s="8">
        <f t="shared" si="0"/>
        <v>2026</v>
      </c>
      <c r="J5" s="8">
        <f t="shared" si="0"/>
        <v>2027</v>
      </c>
      <c r="K5" s="8">
        <f t="shared" si="0"/>
        <v>2028</v>
      </c>
      <c r="L5" s="8">
        <f t="shared" si="0"/>
        <v>2029</v>
      </c>
      <c r="M5" s="8">
        <f t="shared" si="0"/>
        <v>2030</v>
      </c>
      <c r="N5" s="8">
        <f t="shared" si="0"/>
        <v>2031</v>
      </c>
      <c r="O5" s="8">
        <f t="shared" si="0"/>
        <v>2032</v>
      </c>
      <c r="P5" s="8">
        <f t="shared" si="0"/>
        <v>2033</v>
      </c>
      <c r="Q5" s="8">
        <f t="shared" si="0"/>
        <v>2034</v>
      </c>
      <c r="R5" s="8">
        <f t="shared" si="0"/>
        <v>2035</v>
      </c>
      <c r="S5" s="8">
        <f t="shared" si="0"/>
        <v>2036</v>
      </c>
      <c r="T5" s="8">
        <f t="shared" si="0"/>
        <v>2037</v>
      </c>
      <c r="U5" s="8">
        <f t="shared" si="0"/>
        <v>2038</v>
      </c>
      <c r="V5" s="8">
        <f t="shared" si="0"/>
        <v>2039</v>
      </c>
    </row>
    <row r="6" spans="2:22 16384:16384" x14ac:dyDescent="0.3">
      <c r="B6" s="48"/>
      <c r="C6" s="48"/>
      <c r="D6" s="48"/>
      <c r="E6" s="48"/>
      <c r="F6" s="48"/>
      <c r="G6" s="48"/>
      <c r="H6" s="48"/>
      <c r="I6" s="48"/>
      <c r="J6" s="48"/>
      <c r="K6" s="48"/>
      <c r="L6" s="48"/>
      <c r="M6" s="48"/>
      <c r="N6" s="48"/>
      <c r="O6" s="48"/>
      <c r="P6" s="48"/>
      <c r="Q6" s="48"/>
      <c r="R6" s="48"/>
      <c r="S6" s="48"/>
      <c r="T6" s="48"/>
      <c r="U6" s="48"/>
      <c r="V6" s="48"/>
    </row>
    <row r="7" spans="2:22 16384:16384" x14ac:dyDescent="0.3">
      <c r="B7" t="s">
        <v>56</v>
      </c>
    </row>
    <row r="9" spans="2:22 16384:16384" x14ac:dyDescent="0.3">
      <c r="C9" s="9" t="s">
        <v>42</v>
      </c>
      <c r="D9" s="31" t="e">
        <f>+WACC!$F$3</f>
        <v>#DIV/0!</v>
      </c>
    </row>
    <row r="11" spans="2:22 16384:16384" x14ac:dyDescent="0.3">
      <c r="C11" s="9" t="s">
        <v>22</v>
      </c>
      <c r="D11" s="22" t="e">
        <f>+NPV(D9,C6:V6)+B6</f>
        <v>#DIV/0!</v>
      </c>
    </row>
    <row r="13" spans="2:22 16384:16384" x14ac:dyDescent="0.3">
      <c r="C13" s="9" t="s">
        <v>20</v>
      </c>
      <c r="D13" s="15"/>
    </row>
    <row r="14" spans="2:22 16384:16384" x14ac:dyDescent="0.3">
      <c r="C14" s="9"/>
      <c r="D14" t="s">
        <v>55</v>
      </c>
    </row>
    <row r="16" spans="2:22 16384:16384" x14ac:dyDescent="0.3">
      <c r="C16" s="9" t="s">
        <v>23</v>
      </c>
      <c r="D16" s="58" t="e">
        <f>+D11*D13*1.18</f>
        <v>#DIV/0!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Evaluación</vt:lpstr>
      <vt:lpstr>Coeficiente Beta</vt:lpstr>
      <vt:lpstr>Ke y Kd</vt:lpstr>
      <vt:lpstr>WACC</vt:lpstr>
      <vt:lpstr>Escenario 1 Flujos en Soles</vt:lpstr>
      <vt:lpstr>Escenario 2 Flujos en Dólares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Vasquez</dc:creator>
  <cp:lastModifiedBy>Diego</cp:lastModifiedBy>
  <dcterms:created xsi:type="dcterms:W3CDTF">2017-10-31T14:23:28Z</dcterms:created>
  <dcterms:modified xsi:type="dcterms:W3CDTF">2021-03-05T03:24:47Z</dcterms:modified>
</cp:coreProperties>
</file>